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9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<sst xmlns="http://schemas.openxmlformats.org/spreadsheetml/2006/main" count="20" uniqueCount="20">
  <si>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Баланс теплоэнергии игаз за 2018 год</t>
  </si>
  <si>
    <t>котельная 118 МВТ</t>
  </si>
  <si>
    <t>котельгная №1</t>
  </si>
  <si>
    <t>котельная №2</t>
  </si>
  <si>
    <t>котельная №3</t>
  </si>
  <si>
    <t>котельная №4</t>
  </si>
  <si>
    <t>котельная курорта</t>
  </si>
  <si>
    <t>выработка ТЭ, Гкал</t>
  </si>
  <si>
    <t>расход газа, тыс м3</t>
  </si>
  <si>
    <t>расход эл. Эн, тыс кВтч</t>
  </si>
  <si>
    <t>собств. Нужды Гкал</t>
  </si>
  <si>
    <t>Потери в сетях, Гкал</t>
  </si>
  <si>
    <t>Полезный отпуск, Гкал</t>
  </si>
  <si>
    <t>итого по РГИ</t>
  </si>
  <si>
    <t>РГИ теплоносит</t>
  </si>
  <si>
    <t>уличное освещение</t>
  </si>
  <si>
    <t>АО  "НЛМК-Урал"</t>
  </si>
  <si>
    <t>МКД</t>
  </si>
  <si>
    <t>ПГК</t>
  </si>
  <si>
    <t>котельная Авто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</si>
</sst>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H13" sqref="H13"/>
    </sheetView>
  </sheetViews>
  <sheetFormatPr defaultColWidth="9.00390625" defaultRowHeight="12.75"/>
  <cols>
    <col min="1" max="1" width="17.875" style="0" customWidth="1"/>
    <col min="2" max="2" width="10.375" style="0" customWidth="1"/>
    <col min="3" max="4" width="10.625" style="0" bestFit="1" customWidth="1"/>
  </cols>
  <sheetData>
    <row r="1" ht="12.75">
      <c r="A1" t="s">
        <v>0</v>
      </c>
    </row>
    <row r="3" spans="2:7" ht="43.5" customHeight="1">
      <c r="B3" s="1" t="s">
        <v>7</v>
      </c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</row>
    <row r="4" spans="1:10" ht="12.75">
      <c r="A4" t="s">
        <v>1</v>
      </c>
      <c r="B4">
        <v>84000</v>
      </c>
      <c r="C4">
        <v>12519.39</v>
      </c>
      <c r="D4" s="2">
        <v>3812.05</v>
      </c>
      <c r="E4">
        <v>3000</v>
      </c>
      <c r="F4">
        <v>33600</v>
      </c>
      <c r="G4">
        <f>B4-E4-F4</f>
        <v>47400</v>
      </c>
      <c r="H4">
        <f aca="true" t="shared" si="0" ref="H4:H10">F4*100/B4</f>
        <v>40</v>
      </c>
      <c r="I4">
        <f>C4*0.92/156</f>
        <v>73.8323</v>
      </c>
      <c r="J4">
        <f>C4*0.92/136</f>
        <v>84.68999117647058</v>
      </c>
    </row>
    <row r="5" spans="1:8" ht="12.75">
      <c r="A5" t="s">
        <v>2</v>
      </c>
      <c r="B5">
        <v>20740</v>
      </c>
      <c r="C5">
        <v>4015.99</v>
      </c>
      <c r="D5" s="2">
        <v>771.39</v>
      </c>
      <c r="E5">
        <v>700</v>
      </c>
      <c r="F5">
        <v>2250</v>
      </c>
      <c r="G5">
        <f>B5-E5-F5</f>
        <v>17790</v>
      </c>
      <c r="H5">
        <f t="shared" si="0"/>
        <v>10.848601735776278</v>
      </c>
    </row>
    <row r="6" spans="1:8" ht="12.75">
      <c r="A6" t="s">
        <v>3</v>
      </c>
      <c r="B6">
        <v>5600</v>
      </c>
      <c r="C6">
        <v>777.91</v>
      </c>
      <c r="D6" s="2">
        <v>310.92</v>
      </c>
      <c r="E6">
        <v>240</v>
      </c>
      <c r="F6">
        <f>B6-E6-G6</f>
        <v>1590</v>
      </c>
      <c r="G6">
        <v>3770</v>
      </c>
      <c r="H6">
        <f t="shared" si="0"/>
        <v>28.392857142857142</v>
      </c>
    </row>
    <row r="7" spans="1:8" ht="12.75">
      <c r="A7" t="s">
        <v>4</v>
      </c>
      <c r="B7">
        <v>2203</v>
      </c>
      <c r="D7" s="2"/>
      <c r="E7">
        <v>50</v>
      </c>
      <c r="H7">
        <f t="shared" si="0"/>
        <v>0</v>
      </c>
    </row>
    <row r="8" spans="1:8" ht="12.75">
      <c r="A8" t="s">
        <v>13</v>
      </c>
      <c r="B8">
        <v>3435</v>
      </c>
      <c r="C8">
        <v>466</v>
      </c>
      <c r="D8" s="2">
        <v>131.692</v>
      </c>
      <c r="E8">
        <v>77</v>
      </c>
      <c r="F8">
        <f>B8-E8-G8</f>
        <v>998</v>
      </c>
      <c r="G8">
        <v>2360</v>
      </c>
      <c r="H8">
        <f t="shared" si="0"/>
        <v>29.053857350800584</v>
      </c>
    </row>
    <row r="9" spans="1:8" ht="12.75">
      <c r="A9" t="s">
        <v>5</v>
      </c>
      <c r="B9">
        <v>1232</v>
      </c>
      <c r="D9" s="2"/>
      <c r="E9">
        <v>27</v>
      </c>
      <c r="H9">
        <f t="shared" si="0"/>
        <v>0</v>
      </c>
    </row>
    <row r="10" spans="1:8" ht="12.75">
      <c r="A10" t="s">
        <v>6</v>
      </c>
      <c r="B10">
        <v>4960</v>
      </c>
      <c r="C10">
        <v>773.76</v>
      </c>
      <c r="D10" s="2">
        <v>190.158</v>
      </c>
      <c r="E10">
        <v>90</v>
      </c>
      <c r="F10">
        <v>300</v>
      </c>
      <c r="G10">
        <f>B10-E10-F10</f>
        <v>4570</v>
      </c>
      <c r="H10">
        <f t="shared" si="0"/>
        <v>6.048387096774194</v>
      </c>
    </row>
    <row r="11" spans="1:7" ht="12.75">
      <c r="A11" t="s">
        <v>19</v>
      </c>
      <c r="B11">
        <v>300</v>
      </c>
      <c r="C11">
        <v>46.8</v>
      </c>
      <c r="D11" s="2">
        <v>10.5</v>
      </c>
      <c r="E11">
        <v>2</v>
      </c>
      <c r="F11">
        <v>0</v>
      </c>
      <c r="G11">
        <v>298</v>
      </c>
    </row>
    <row r="12" spans="1:4" ht="12.75">
      <c r="A12" t="s">
        <v>14</v>
      </c>
      <c r="D12" s="2">
        <v>0.38</v>
      </c>
    </row>
    <row r="13" spans="2:8" ht="12.75">
      <c r="B13">
        <f>B4+B5+B6+B8+B10+B11</f>
        <v>119035</v>
      </c>
      <c r="C13">
        <f>SUM(C4:C11)</f>
        <v>18599.849999999995</v>
      </c>
      <c r="D13">
        <f>SUM(D4:D11)</f>
        <v>5226.710000000001</v>
      </c>
      <c r="E13">
        <f>E4+E5+E6+E8+E10+E11</f>
        <v>4109</v>
      </c>
      <c r="F13">
        <f>SUM(F4:F11)</f>
        <v>38738</v>
      </c>
      <c r="G13">
        <f>SUM(G4:G11)</f>
        <v>76188</v>
      </c>
      <c r="H13">
        <f>F13*100/B14</f>
        <v>33.706907053234254</v>
      </c>
    </row>
    <row r="14" spans="2:4" ht="12.75">
      <c r="B14">
        <f>B13-E13</f>
        <v>114926</v>
      </c>
      <c r="D14" s="2"/>
    </row>
    <row r="15" spans="1:4" ht="12.75">
      <c r="A15" t="s">
        <v>16</v>
      </c>
      <c r="C15">
        <v>28431</v>
      </c>
      <c r="D15" s="2">
        <v>73952.421</v>
      </c>
    </row>
    <row r="16" ht="12.75">
      <c r="D16" s="2"/>
    </row>
    <row r="17" ht="12.75">
      <c r="D17" s="2"/>
    </row>
    <row r="18" spans="1:4" ht="12.75">
      <c r="A18" t="s">
        <v>15</v>
      </c>
      <c r="D18" s="2">
        <v>699.833</v>
      </c>
    </row>
    <row r="19" ht="12.75">
      <c r="D19" s="2"/>
    </row>
    <row r="20" spans="1:8" ht="12.75">
      <c r="A20" t="s">
        <v>17</v>
      </c>
      <c r="C20">
        <f>E20*F20*G20*H20</f>
        <v>549503.9999999999</v>
      </c>
      <c r="D20" s="2"/>
      <c r="E20">
        <v>1272</v>
      </c>
      <c r="F20" s="3">
        <v>1.2</v>
      </c>
      <c r="G20">
        <v>30</v>
      </c>
      <c r="H20">
        <v>12</v>
      </c>
    </row>
    <row r="21" spans="1:7" ht="12.75">
      <c r="A21" t="s">
        <v>18</v>
      </c>
      <c r="C21">
        <f>E21*F21*G21</f>
        <v>2880000</v>
      </c>
      <c r="D21" s="2"/>
      <c r="E21">
        <v>600</v>
      </c>
      <c r="F21">
        <v>400</v>
      </c>
      <c r="G21">
        <v>12</v>
      </c>
    </row>
    <row r="22" spans="3:10" ht="12.75">
      <c r="C22">
        <f>SUM(C20:C21)</f>
        <v>3429504</v>
      </c>
      <c r="D22" s="2"/>
      <c r="E22">
        <v>600</v>
      </c>
      <c r="F22">
        <v>4.2</v>
      </c>
      <c r="G22">
        <v>24</v>
      </c>
      <c r="H22">
        <v>30</v>
      </c>
      <c r="I22">
        <v>7.5</v>
      </c>
      <c r="J22">
        <f>E22*F22*G22*H22*I22</f>
        <v>13608000</v>
      </c>
    </row>
    <row r="23" spans="3:4" ht="12.75">
      <c r="C23">
        <v>3429.504</v>
      </c>
      <c r="D23" s="2"/>
    </row>
    <row r="24" spans="3:4" ht="12.75">
      <c r="C24" s="3"/>
      <c r="D24" s="2"/>
    </row>
    <row r="25" spans="3:4" ht="12.75">
      <c r="C25">
        <f>C13+C15+C23</f>
        <v>50460.35399999999</v>
      </c>
      <c r="D25" s="2"/>
    </row>
    <row r="26" ht="12.75">
      <c r="D26" s="2"/>
    </row>
    <row r="27" ht="12.75">
      <c r="D27" s="2"/>
    </row>
    <row r="28" ht="12.75">
      <c r="D28" s="2"/>
    </row>
    <row r="29" ht="12.75">
      <c r="D29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2019-06-05T11:23:18Z</dcterms:created>
  <dcterms:modified xsi:type="dcterms:W3CDTF">2019-09-25T10:11:19Z</dcterms:modified>
  <cp:category/>
  <cp:version/>
  <cp:contentType/>
  <cp:contentStatus/>
</cp:coreProperties>
</file>